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90" documentId="8_{078FFB42-E71A-471E-91A8-4A38AADC0438}" xr6:coauthVersionLast="47" xr6:coauthVersionMax="47" xr10:uidLastSave="{8B2553C3-1440-4DF5-866C-2E42A1389B09}"/>
  <bookViews>
    <workbookView xWindow="-108" yWindow="-108" windowWidth="23256" windowHeight="12456" xr2:uid="{D913732A-898A-4C08-A119-C815F3CB4753}"/>
  </bookViews>
  <sheets>
    <sheet name="Sheet1" sheetId="1" r:id="rId1"/>
    <sheet name="Sheet2" sheetId="2" r:id="rId2"/>
  </sheet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E7" i="2"/>
  <c r="I7" i="2"/>
  <c r="L6" i="1"/>
  <c r="E13" i="2" s="1"/>
  <c r="L7" i="1"/>
  <c r="L8" i="1"/>
  <c r="L9" i="1"/>
  <c r="L10" i="1"/>
  <c r="L11" i="1"/>
  <c r="L12" i="1"/>
  <c r="L13" i="1"/>
  <c r="K1" i="2"/>
  <c r="A13" i="2" l="1"/>
  <c r="I13" i="2"/>
</calcChain>
</file>

<file path=xl/sharedStrings.xml><?xml version="1.0" encoding="utf-8"?>
<sst xmlns="http://schemas.openxmlformats.org/spreadsheetml/2006/main" count="52" uniqueCount="43">
  <si>
    <t>Date</t>
  </si>
  <si>
    <t>Sales Rep</t>
  </si>
  <si>
    <t>Region</t>
  </si>
  <si>
    <t>Product</t>
  </si>
  <si>
    <t>Quantity Sold</t>
  </si>
  <si>
    <t>Unit Price</t>
  </si>
  <si>
    <t>Total Sales</t>
  </si>
  <si>
    <t>Target Sales</t>
  </si>
  <si>
    <t>Sales Growth %</t>
  </si>
  <si>
    <t>Conversion Rate %</t>
  </si>
  <si>
    <t>Average Deal Size</t>
  </si>
  <si>
    <t>East</t>
  </si>
  <si>
    <t>West</t>
  </si>
  <si>
    <t>North</t>
  </si>
  <si>
    <t>South</t>
  </si>
  <si>
    <t>SALES DASHBOARD</t>
  </si>
  <si>
    <t>Date:</t>
  </si>
  <si>
    <t>Target</t>
  </si>
  <si>
    <t>Unit Sold</t>
  </si>
  <si>
    <t>Row Labels</t>
  </si>
  <si>
    <t>Grand Total</t>
  </si>
  <si>
    <t>Sum of Total Sales</t>
  </si>
  <si>
    <t>Chris Green</t>
  </si>
  <si>
    <t>iPhone 15 Pro Max</t>
  </si>
  <si>
    <t>Laura White</t>
  </si>
  <si>
    <t>Google Pixel 8 Pro</t>
  </si>
  <si>
    <t>Jake Long</t>
  </si>
  <si>
    <t>MacBook Pro M2</t>
  </si>
  <si>
    <t>Nancy Black</t>
  </si>
  <si>
    <t>Dell XPS 15</t>
  </si>
  <si>
    <t>Karen Hill</t>
  </si>
  <si>
    <t>Samsung Galaxy Z Fold</t>
  </si>
  <si>
    <t>Daniel Moore</t>
  </si>
  <si>
    <t>iPhone 15</t>
  </si>
  <si>
    <t>Linda James</t>
  </si>
  <si>
    <t>Microsoft Surface Go</t>
  </si>
  <si>
    <t>Oliver Green</t>
  </si>
  <si>
    <t>Lenovo ThinkBook 14</t>
  </si>
  <si>
    <t>Sales for Oct Month</t>
  </si>
  <si>
    <t>Month</t>
  </si>
  <si>
    <t>Avg Sales for Oct Month</t>
  </si>
  <si>
    <t>Number of Sales for Oct Month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</si>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</sst>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6" fontId="0" fillId="0" borderId="0" xfId="0" applyNumberFormat="1"/>
    <xf numFmtId="6" fontId="0" fillId="0" borderId="1" xfId="0" applyNumberFormat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0" xfId="0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1" fontId="0" fillId="0" borderId="1" xfId="0" applyNumberFormat="1" applyBorder="1" applyAlignment="1">
      <alignment horizontal="center" vertical="center"/>
    </xf>
    <xf numFmtId="1" fontId="6" fillId="3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6" fontId="6" fillId="3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8"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Sheet1!$E$5</c:f>
              <c:strCache>
                <c:ptCount val="1"/>
                <c:pt idx="0">
                  <c:v>Quantity Sold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Sheet1!$D$6:$D$13</c:f>
              <c:strCache>
                <c:ptCount val="8"/>
                <c:pt idx="0">
                  <c:v>iPhone 15 Pro Max</c:v>
                </c:pt>
                <c:pt idx="1">
                  <c:v>Google Pixel 8 Pro</c:v>
                </c:pt>
                <c:pt idx="2">
                  <c:v>MacBook Pro M2</c:v>
                </c:pt>
                <c:pt idx="3">
                  <c:v>Dell XPS 15</c:v>
                </c:pt>
                <c:pt idx="4">
                  <c:v>Samsung Galaxy Z Fold</c:v>
                </c:pt>
                <c:pt idx="5">
                  <c:v>iPhone 15</c:v>
                </c:pt>
                <c:pt idx="6">
                  <c:v>Microsoft Surface Go</c:v>
                </c:pt>
                <c:pt idx="7">
                  <c:v>Lenovo ThinkBook 14</c:v>
                </c:pt>
              </c:strCache>
            </c:strRef>
          </c:cat>
          <c:val>
            <c:numRef>
              <c:f>Sheet1!$E$6:$E$13</c:f>
              <c:numCache>
                <c:formatCode>General</c:formatCode>
                <c:ptCount val="8"/>
                <c:pt idx="0">
                  <c:v>28</c:v>
                </c:pt>
                <c:pt idx="1">
                  <c:v>22</c:v>
                </c:pt>
                <c:pt idx="2">
                  <c:v>12</c:v>
                </c:pt>
                <c:pt idx="3">
                  <c:v>17</c:v>
                </c:pt>
                <c:pt idx="4">
                  <c:v>8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2-47D4-854E-9428E30A66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88495215"/>
        <c:axId val="288496655"/>
      </c:lineChart>
      <c:catAx>
        <c:axId val="28849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96655"/>
        <c:crosses val="autoZero"/>
        <c:auto val="1"/>
        <c:lblAlgn val="ctr"/>
        <c:lblOffset val="100"/>
        <c:noMultiLvlLbl val="0"/>
      </c:catAx>
      <c:valAx>
        <c:axId val="2884966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849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[KPI Dashboaed in Excel.xlsx]Sheet1!PivotTable1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156082">
                <a:alpha val="70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Sheet1!$O$5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Sheet1!$N$6:$N$10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Sheet1!$O$6:$O$10</c:f>
              <c:numCache>
                <c:formatCode>"$"#,##0_);[Red]\("$"#,##0\)</c:formatCode>
                <c:ptCount val="4"/>
                <c:pt idx="0">
                  <c:v>51950</c:v>
                </c:pt>
                <c:pt idx="1">
                  <c:v>40950</c:v>
                </c:pt>
                <c:pt idx="2">
                  <c:v>33573</c:v>
                </c:pt>
                <c:pt idx="3">
                  <c:v>42457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F-4C20-A12E-0A16FD42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302638047"/>
        <c:axId val="288494255"/>
      </c:barChart>
      <c:catAx>
        <c:axId val="302638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94255"/>
        <c:crosses val="autoZero"/>
        <c:auto val="1"/>
        <c:lblAlgn val="ctr"/>
        <c:lblOffset val="100"/>
        <c:noMultiLvlLbl val="0"/>
      </c:catAx>
      <c:valAx>
        <c:axId val="288494255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68580</xdr:rowOff>
    </xdr:from>
    <xdr:to>
      <xdr:col>6</xdr:col>
      <xdr:colOff>15240</xdr:colOff>
      <xdr:row>27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D8127-8BF5-4E35-98F8-E774D3796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137160</xdr:colOff>
      <xdr:row>15</xdr:row>
      <xdr:rowOff>68580</xdr:rowOff>
    </xdr:from>
    <xdr:to>
      <xdr:col>11</xdr:col>
      <xdr:colOff>0</xdr:colOff>
      <xdr:row>27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485503-24FB-4B53-A29F-2B3690994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99.750011111108" createdVersion="8" refreshedVersion="8" minRefreshableVersion="3" recordCount="8" xr:uid="{B3163DC4-861F-45A7-9696-A54B4C129A70}">
  <cacheSource type="worksheet">
    <worksheetSource name="Table1"/>
  </cacheSource>
  <cacheFields count="11">
    <cacheField name="Date" numFmtId="14">
      <sharedItems containsSemiMixedTypes="0" containsNonDate="0" containsDate="1" containsString="0" minDate="2024-10-01T00:00:00" maxDate="2024-10-09T00:00:00"/>
    </cacheField>
    <cacheField name="Sales Rep" numFmtId="0">
      <sharedItems/>
    </cacheField>
    <cacheField name="Region" numFmtId="0">
      <sharedItems count="4">
        <s v="East"/>
        <s v="West"/>
        <s v="North"/>
        <s v="South"/>
      </sharedItems>
    </cacheField>
    <cacheField name="Product" numFmtId="0">
      <sharedItems/>
    </cacheField>
    <cacheField name="Quantity Sold" numFmtId="0">
      <sharedItems containsSemiMixedTypes="0" containsString="0" containsNumber="1" containsInteger="1" minValue="10" maxValue="40"/>
    </cacheField>
    <cacheField name="Unit Price" numFmtId="6">
      <sharedItems containsSemiMixedTypes="0" containsString="0" containsNumber="1" containsInteger="1" minValue="699" maxValue="1299"/>
    </cacheField>
    <cacheField name="Total Sales" numFmtId="6">
      <sharedItems containsSemiMixedTypes="0" containsString="0" containsNumber="1" containsInteger="1" minValue="12990" maxValue="29970"/>
    </cacheField>
    <cacheField name="Target Sales" numFmtId="6">
      <sharedItems containsSemiMixedTypes="0" containsString="0" containsNumber="1" containsInteger="1" minValue="13000" maxValue="30000"/>
    </cacheField>
    <cacheField name="Sales Growth %" numFmtId="9">
      <sharedItems containsSemiMixedTypes="0" containsString="0" containsNumber="1" minValue="0.02" maxValue="0.12"/>
    </cacheField>
    <cacheField name="Conversion Rate %" numFmtId="9">
      <sharedItems containsSemiMixedTypes="0" containsString="0" containsNumber="1" minValue="0.15" maxValue="0.22"/>
    </cacheField>
    <cacheField name="Average Deal Size" numFmtId="6">
      <sharedItems containsSemiMixedTypes="0" containsString="0" containsNumber="1" containsInteger="1" minValue="12990" maxValue="299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24-10-01T00:00:00"/>
    <s v="Sarah Lee"/>
    <x v="0"/>
    <s v="iPhone 15 Pro"/>
    <n v="30"/>
    <n v="999"/>
    <n v="29970"/>
    <n v="30000"/>
    <n v="0.05"/>
    <n v="0.18"/>
    <n v="29970"/>
  </r>
  <r>
    <d v="2024-10-02T00:00:00"/>
    <s v="Mike Johnson"/>
    <x v="1"/>
    <s v="Samsung Galaxy S23"/>
    <n v="25"/>
    <n v="799"/>
    <n v="19975"/>
    <n v="20000"/>
    <n v="0.03"/>
    <n v="0.2"/>
    <n v="19975"/>
  </r>
  <r>
    <d v="2024-10-03T00:00:00"/>
    <s v="Emma Brown"/>
    <x v="2"/>
    <s v="Google Pixel 8"/>
    <n v="40"/>
    <n v="699"/>
    <n v="27960"/>
    <n v="25000"/>
    <n v="0.12"/>
    <n v="0.22"/>
    <n v="27960"/>
  </r>
  <r>
    <d v="2024-10-04T00:00:00"/>
    <s v="Tom Davis"/>
    <x v="3"/>
    <s v="MacBook Air M2"/>
    <n v="15"/>
    <n v="1199"/>
    <n v="17985"/>
    <n v="18500"/>
    <n v="0.04"/>
    <n v="0.15"/>
    <n v="17985"/>
  </r>
  <r>
    <d v="2024-10-05T00:00:00"/>
    <s v="Amy Wilson"/>
    <x v="0"/>
    <s v="Dell XPS 13"/>
    <n v="20"/>
    <n v="1099"/>
    <n v="21980"/>
    <n v="22000"/>
    <n v="0.02"/>
    <n v="0.19"/>
    <n v="21980"/>
  </r>
  <r>
    <d v="2024-10-06T00:00:00"/>
    <s v="John Doe"/>
    <x v="1"/>
    <s v="HP Spectre x360"/>
    <n v="18"/>
    <n v="1249"/>
    <n v="22482"/>
    <n v="23000"/>
    <n v="0.03"/>
    <n v="0.17"/>
    <n v="22482"/>
  </r>
  <r>
    <d v="2024-10-07T00:00:00"/>
    <s v="Megan Scott"/>
    <x v="2"/>
    <s v="Microsoft Surface Pro 9"/>
    <n v="10"/>
    <n v="1299"/>
    <n v="12990"/>
    <n v="13000"/>
    <n v="0.06"/>
    <n v="0.2"/>
    <n v="12990"/>
  </r>
  <r>
    <d v="2024-10-08T00:00:00"/>
    <s v="Peter Evans"/>
    <x v="3"/>
    <s v="Lenovo ThinkPad X1"/>
    <n v="12"/>
    <n v="1299"/>
    <n v="15588"/>
    <n v="15000"/>
    <n v="7.0000000000000007E-2"/>
    <n v="0.16"/>
    <n v="155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0DA671-21D7-42BA-8A71-4E8F9AE3BB4E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N5:O10" firstHeaderRow="1" firstDataRow="1" firstDataCol="1"/>
  <pivotFields count="11">
    <pivotField numFmtId="14" showAll="0"/>
    <pivotField showAll="0"/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numFmtId="6" showAll="0"/>
    <pivotField dataField="1" numFmtId="6" showAll="0"/>
    <pivotField numFmtId="6" showAll="0"/>
    <pivotField numFmtId="9" showAll="0"/>
    <pivotField numFmtId="9" showAll="0"/>
    <pivotField numFmtId="6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Total Sales" fld="6" baseField="0" baseItem="0" numFmtId="6"/>
  </dataFields>
  <formats count="2">
    <format dxfId="17">
      <pivotArea field="2" type="button" dataOnly="0" labelOnly="1" outline="0" axis="axisRow" fieldPosition="0"/>
    </format>
    <format dxfId="16">
      <pivotArea dataOnly="0" labelOnly="1" outline="0" axis="axisValues" fieldPosition="0"/>
    </format>
  </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25EA27-EAE7-456B-AA23-E8FA6BBB9296}" name="Table1" displayName="Table1" ref="A5:L13" totalsRowShown="0" headerRowDxfId="15" headerRowBorderDxfId="14" tableBorderDxfId="13" totalsRowBorderDxfId="12">
  <tableColumns count="12">
    <tableColumn id="1" xr3:uid="{76B32DD2-F350-42E2-9681-A6243FF7A25D}" name="Date" dataDxfId="11"/>
    <tableColumn id="2" xr3:uid="{02996246-2C4F-4C96-BDBE-AE609368E638}" name="Sales Rep" dataDxfId="10"/>
    <tableColumn id="3" xr3:uid="{DB8F0160-0E84-41BA-9B5E-6CB3BCFF4428}" name="Region" dataDxfId="9"/>
    <tableColumn id="4" xr3:uid="{1E8D9BA9-31D7-4FDF-A09F-5E0E8A72B3EB}" name="Product" dataDxfId="8"/>
    <tableColumn id="5" xr3:uid="{7670903F-6F67-4FA6-9A83-849B51F122B3}" name="Quantity Sold" dataDxfId="7"/>
    <tableColumn id="6" xr3:uid="{D3FFDF22-667B-4C0C-8FA2-E34539BBA1A6}" name="Unit Price" dataDxfId="6"/>
    <tableColumn id="7" xr3:uid="{F64BE198-DE36-40AE-81CF-5C730649E98B}" name="Total Sales" dataDxfId="5"/>
    <tableColumn id="8" xr3:uid="{6B6B0460-4891-449A-BC44-791EC986B8AA}" name="Target Sales" dataDxfId="4"/>
    <tableColumn id="9" xr3:uid="{3B9DF062-7908-4210-B327-1D25DE4698A6}" name="Sales Growth %" dataDxfId="3"/>
    <tableColumn id="10" xr3:uid="{C7EA94CC-6FD0-4795-964C-0964FA732157}" name="Conversion Rate %" dataDxfId="2"/>
    <tableColumn id="11" xr3:uid="{0B68201E-0E88-4159-9B29-3686FE9DFA20}" name="Average Deal Size" dataDxfId="1"/>
    <tableColumn id="12" xr3:uid="{5FBD7923-DF23-4D9B-B737-D0A903BA3E98}" name="Month" dataDxfId="0">
      <calculatedColumnFormula>MONTH(Table1[[#This Row],[Date]])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2B7C-AD30-4C6D-BA73-708225CF0760}">
  <dimension ref="A1:O14"/>
  <sheetViews>
    <sheetView showGridLines="0" tabSelected="1" workbookViewId="0"/>
  </sheetViews>
  <sheetFormatPr defaultRowHeight="14.4" x14ac:dyDescent="0.3"/>
  <cols>
    <col min="1" max="1" width="12.109375" customWidth="1"/>
    <col min="2" max="2" width="11.6640625" bestFit="1" customWidth="1"/>
    <col min="4" max="4" width="19.77734375" bestFit="1" customWidth="1"/>
    <col min="5" max="5" width="8.6640625" style="8" customWidth="1"/>
    <col min="6" max="6" width="8.109375" style="8" customWidth="1"/>
    <col min="7" max="7" width="9.109375" style="8" customWidth="1"/>
    <col min="8" max="8" width="8.77734375" style="8" customWidth="1"/>
    <col min="9" max="9" width="9.88671875" customWidth="1"/>
    <col min="10" max="10" width="11" customWidth="1"/>
    <col min="11" max="12" width="8.21875" customWidth="1"/>
    <col min="14" max="14" width="12.44140625" bestFit="1" customWidth="1"/>
    <col min="15" max="15" width="16.109375" bestFit="1" customWidth="1"/>
  </cols>
  <sheetData>
    <row r="1" spans="1:15" ht="18" x14ac:dyDescent="0.35">
      <c r="A1" s="27" t="s">
        <v>42</v>
      </c>
    </row>
    <row r="5" spans="1:15" s="1" customFormat="1" ht="43.2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2" t="s">
        <v>10</v>
      </c>
      <c r="L5" s="11" t="s">
        <v>39</v>
      </c>
      <c r="N5" s="18" t="s">
        <v>19</v>
      </c>
      <c r="O5" s="1" t="s">
        <v>21</v>
      </c>
    </row>
    <row r="6" spans="1:15" x14ac:dyDescent="0.3">
      <c r="A6" s="2">
        <v>45574</v>
      </c>
      <c r="B6" s="3" t="s">
        <v>22</v>
      </c>
      <c r="C6" s="3" t="s">
        <v>11</v>
      </c>
      <c r="D6" s="3" t="s">
        <v>23</v>
      </c>
      <c r="E6" s="9">
        <v>28</v>
      </c>
      <c r="F6" s="6">
        <v>1099</v>
      </c>
      <c r="G6" s="6">
        <v>30772</v>
      </c>
      <c r="H6" s="6">
        <v>31000</v>
      </c>
      <c r="I6" s="4">
        <v>0.06</v>
      </c>
      <c r="J6" s="4">
        <v>0.21</v>
      </c>
      <c r="K6" s="6">
        <v>30772</v>
      </c>
      <c r="L6" s="19">
        <f>MONTH(Table1[[#This Row],[Date]])</f>
        <v>10</v>
      </c>
      <c r="N6" s="17" t="s">
        <v>11</v>
      </c>
      <c r="O6" s="5">
        <v>51950</v>
      </c>
    </row>
    <row r="7" spans="1:15" x14ac:dyDescent="0.3">
      <c r="A7" s="2">
        <v>45575</v>
      </c>
      <c r="B7" s="3" t="s">
        <v>24</v>
      </c>
      <c r="C7" s="3" t="s">
        <v>12</v>
      </c>
      <c r="D7" s="3" t="s">
        <v>25</v>
      </c>
      <c r="E7" s="9">
        <v>22</v>
      </c>
      <c r="F7" s="6">
        <v>899</v>
      </c>
      <c r="G7" s="6">
        <v>19778</v>
      </c>
      <c r="H7" s="6">
        <v>20000</v>
      </c>
      <c r="I7" s="4">
        <v>0.04</v>
      </c>
      <c r="J7" s="4">
        <v>0.18</v>
      </c>
      <c r="K7" s="6">
        <v>19778</v>
      </c>
      <c r="L7" s="19">
        <f>MONTH(Table1[[#This Row],[Date]])</f>
        <v>10</v>
      </c>
      <c r="N7" s="17" t="s">
        <v>13</v>
      </c>
      <c r="O7" s="5">
        <v>40950</v>
      </c>
    </row>
    <row r="8" spans="1:15" x14ac:dyDescent="0.3">
      <c r="A8" s="2">
        <v>45576</v>
      </c>
      <c r="B8" s="3" t="s">
        <v>26</v>
      </c>
      <c r="C8" s="3" t="s">
        <v>13</v>
      </c>
      <c r="D8" s="3" t="s">
        <v>27</v>
      </c>
      <c r="E8" s="9">
        <v>12</v>
      </c>
      <c r="F8" s="6">
        <v>1499</v>
      </c>
      <c r="G8" s="6">
        <v>17988</v>
      </c>
      <c r="H8" s="6">
        <v>18500</v>
      </c>
      <c r="I8" s="4">
        <v>0.05</v>
      </c>
      <c r="J8" s="4">
        <v>0.16</v>
      </c>
      <c r="K8" s="6">
        <v>17988</v>
      </c>
      <c r="L8" s="19">
        <f>MONTH(Table1[[#This Row],[Date]])</f>
        <v>10</v>
      </c>
      <c r="N8" s="17" t="s">
        <v>14</v>
      </c>
      <c r="O8" s="5">
        <v>33573</v>
      </c>
    </row>
    <row r="9" spans="1:15" x14ac:dyDescent="0.3">
      <c r="A9" s="2">
        <v>45577</v>
      </c>
      <c r="B9" s="3" t="s">
        <v>28</v>
      </c>
      <c r="C9" s="3" t="s">
        <v>14</v>
      </c>
      <c r="D9" s="3" t="s">
        <v>29</v>
      </c>
      <c r="E9" s="9">
        <v>17</v>
      </c>
      <c r="F9" s="6">
        <v>1299</v>
      </c>
      <c r="G9" s="6">
        <v>22083</v>
      </c>
      <c r="H9" s="6">
        <v>22500</v>
      </c>
      <c r="I9" s="4">
        <v>0.03</v>
      </c>
      <c r="J9" s="4">
        <v>0.2</v>
      </c>
      <c r="K9" s="6">
        <v>22083</v>
      </c>
      <c r="L9" s="19">
        <f>MONTH(Table1[[#This Row],[Date]])</f>
        <v>10</v>
      </c>
      <c r="N9" s="17" t="s">
        <v>12</v>
      </c>
      <c r="O9" s="5">
        <v>42457</v>
      </c>
    </row>
    <row r="10" spans="1:15" x14ac:dyDescent="0.3">
      <c r="A10" s="2">
        <v>45597</v>
      </c>
      <c r="B10" s="3" t="s">
        <v>30</v>
      </c>
      <c r="C10" s="3" t="s">
        <v>11</v>
      </c>
      <c r="D10" s="3" t="s">
        <v>31</v>
      </c>
      <c r="E10" s="9">
        <v>8</v>
      </c>
      <c r="F10" s="6">
        <v>1999</v>
      </c>
      <c r="G10" s="6">
        <v>15992</v>
      </c>
      <c r="H10" s="6">
        <v>16000</v>
      </c>
      <c r="I10" s="4">
        <v>0.02</v>
      </c>
      <c r="J10" s="4">
        <v>0.14000000000000001</v>
      </c>
      <c r="K10" s="6">
        <v>15992</v>
      </c>
      <c r="L10" s="19">
        <f>MONTH(Table1[[#This Row],[Date]])</f>
        <v>11</v>
      </c>
      <c r="N10" s="17" t="s">
        <v>20</v>
      </c>
      <c r="O10" s="5">
        <v>168930</v>
      </c>
    </row>
    <row r="11" spans="1:15" x14ac:dyDescent="0.3">
      <c r="A11" s="2">
        <v>45598</v>
      </c>
      <c r="B11" s="3" t="s">
        <v>32</v>
      </c>
      <c r="C11" s="3" t="s">
        <v>12</v>
      </c>
      <c r="D11" s="3" t="s">
        <v>33</v>
      </c>
      <c r="E11" s="9">
        <v>30</v>
      </c>
      <c r="F11" s="6">
        <v>999</v>
      </c>
      <c r="G11" s="6">
        <v>29970</v>
      </c>
      <c r="H11" s="6">
        <v>30000</v>
      </c>
      <c r="I11" s="4">
        <v>7.0000000000000007E-2</v>
      </c>
      <c r="J11" s="4">
        <v>0.19</v>
      </c>
      <c r="K11" s="6">
        <v>29970</v>
      </c>
      <c r="L11" s="19">
        <f>MONTH(Table1[[#This Row],[Date]])</f>
        <v>11</v>
      </c>
    </row>
    <row r="12" spans="1:15" x14ac:dyDescent="0.3">
      <c r="A12" s="2">
        <v>45599</v>
      </c>
      <c r="B12" s="3" t="s">
        <v>34</v>
      </c>
      <c r="C12" s="3" t="s">
        <v>13</v>
      </c>
      <c r="D12" s="3" t="s">
        <v>35</v>
      </c>
      <c r="E12" s="9">
        <v>25</v>
      </c>
      <c r="F12" s="6">
        <v>799</v>
      </c>
      <c r="G12" s="6">
        <v>19975</v>
      </c>
      <c r="H12" s="6">
        <v>20500</v>
      </c>
      <c r="I12" s="4">
        <v>0.05</v>
      </c>
      <c r="J12" s="4">
        <v>0.18</v>
      </c>
      <c r="K12" s="6">
        <v>19975</v>
      </c>
      <c r="L12" s="19">
        <f>MONTH(Table1[[#This Row],[Date]])</f>
        <v>11</v>
      </c>
    </row>
    <row r="13" spans="1:15" x14ac:dyDescent="0.3">
      <c r="A13" s="2">
        <v>45600</v>
      </c>
      <c r="B13" s="3" t="s">
        <v>36</v>
      </c>
      <c r="C13" s="3" t="s">
        <v>14</v>
      </c>
      <c r="D13" s="3" t="s">
        <v>37</v>
      </c>
      <c r="E13" s="9">
        <v>20</v>
      </c>
      <c r="F13" s="6">
        <v>1049</v>
      </c>
      <c r="G13" s="6">
        <v>20980</v>
      </c>
      <c r="H13" s="6">
        <v>21500</v>
      </c>
      <c r="I13" s="4">
        <v>0.06</v>
      </c>
      <c r="J13" s="4">
        <v>0.17</v>
      </c>
      <c r="K13" s="6">
        <v>20980</v>
      </c>
      <c r="L13" s="19">
        <f>MONTH(Table1[[#This Row],[Date]])</f>
        <v>11</v>
      </c>
    </row>
    <row r="14" spans="1:15" x14ac:dyDescent="0.3">
      <c r="K14" s="7"/>
      <c r="L14" s="7"/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F4DB-738B-4744-90D4-A4D6C234D399}">
  <dimension ref="A1:K15"/>
  <sheetViews>
    <sheetView showGridLines="0" workbookViewId="0">
      <selection activeCell="R8" sqref="R8"/>
    </sheetView>
  </sheetViews>
  <sheetFormatPr defaultRowHeight="14.4" x14ac:dyDescent="0.3"/>
  <cols>
    <col min="4" max="4" width="3.88671875" customWidth="1"/>
    <col min="8" max="8" width="3.44140625" customWidth="1"/>
    <col min="10" max="10" width="10.44140625" customWidth="1"/>
    <col min="11" max="11" width="12.109375" customWidth="1"/>
  </cols>
  <sheetData>
    <row r="1" spans="1:11" x14ac:dyDescent="0.3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16" t="s">
        <v>16</v>
      </c>
      <c r="K1" s="14">
        <f ca="1">TODAY()</f>
        <v>45600</v>
      </c>
    </row>
    <row r="2" spans="1:11" x14ac:dyDescent="0.3">
      <c r="A2" s="26"/>
      <c r="B2" s="26"/>
      <c r="C2" s="26"/>
      <c r="D2" s="26"/>
      <c r="E2" s="26"/>
      <c r="F2" s="26"/>
      <c r="G2" s="26"/>
      <c r="H2" s="26"/>
      <c r="I2" s="26"/>
      <c r="J2" s="15"/>
      <c r="K2" s="15"/>
    </row>
    <row r="3" spans="1:11" x14ac:dyDescent="0.3">
      <c r="A3" s="26"/>
      <c r="B3" s="26"/>
      <c r="C3" s="26"/>
      <c r="D3" s="26"/>
      <c r="E3" s="26"/>
      <c r="F3" s="26"/>
      <c r="G3" s="26"/>
      <c r="H3" s="26"/>
      <c r="I3" s="26"/>
      <c r="J3" s="13"/>
      <c r="K3" s="13"/>
    </row>
    <row r="4" spans="1:11" ht="6.6" customHeight="1" x14ac:dyDescent="0.3"/>
    <row r="5" spans="1:11" x14ac:dyDescent="0.3">
      <c r="A5" s="21" t="s">
        <v>6</v>
      </c>
      <c r="B5" s="21"/>
      <c r="C5" s="21"/>
      <c r="E5" s="21" t="s">
        <v>17</v>
      </c>
      <c r="F5" s="21"/>
      <c r="G5" s="21"/>
      <c r="I5" s="21" t="s">
        <v>18</v>
      </c>
      <c r="J5" s="21"/>
      <c r="K5" s="21"/>
    </row>
    <row r="6" spans="1:11" x14ac:dyDescent="0.3">
      <c r="A6" s="21"/>
      <c r="B6" s="21"/>
      <c r="C6" s="21"/>
      <c r="E6" s="21"/>
      <c r="F6" s="21"/>
      <c r="G6" s="21"/>
      <c r="I6" s="21"/>
      <c r="J6" s="21"/>
      <c r="K6" s="21"/>
    </row>
    <row r="7" spans="1:11" x14ac:dyDescent="0.3">
      <c r="A7" s="22">
        <f>SUM(Sheet1!G6:G13)</f>
        <v>177538</v>
      </c>
      <c r="B7" s="22"/>
      <c r="C7" s="22"/>
      <c r="E7" s="22">
        <f>SUM(Sheet1!H6:H13)</f>
        <v>180000</v>
      </c>
      <c r="F7" s="22"/>
      <c r="G7" s="22"/>
      <c r="I7" s="20">
        <f>SUM(Sheet1!E6:E13)</f>
        <v>162</v>
      </c>
      <c r="J7" s="20"/>
      <c r="K7" s="20"/>
    </row>
    <row r="8" spans="1:11" x14ac:dyDescent="0.3">
      <c r="A8" s="22"/>
      <c r="B8" s="22"/>
      <c r="C8" s="22"/>
      <c r="E8" s="22"/>
      <c r="F8" s="22"/>
      <c r="G8" s="22"/>
      <c r="I8" s="20"/>
      <c r="J8" s="20"/>
      <c r="K8" s="20"/>
    </row>
    <row r="9" spans="1:11" ht="6" customHeight="1" x14ac:dyDescent="0.3"/>
    <row r="10" spans="1:11" ht="6.6" customHeight="1" x14ac:dyDescent="0.3"/>
    <row r="11" spans="1:11" ht="14.4" customHeight="1" x14ac:dyDescent="0.3">
      <c r="A11" s="23" t="s">
        <v>38</v>
      </c>
      <c r="B11" s="23"/>
      <c r="C11" s="23"/>
      <c r="E11" s="23" t="s">
        <v>40</v>
      </c>
      <c r="F11" s="23"/>
      <c r="G11" s="23"/>
      <c r="I11" s="24" t="s">
        <v>41</v>
      </c>
      <c r="J11" s="24"/>
      <c r="K11" s="24"/>
    </row>
    <row r="12" spans="1:11" ht="18.600000000000001" customHeight="1" x14ac:dyDescent="0.3">
      <c r="A12" s="23"/>
      <c r="B12" s="23"/>
      <c r="C12" s="23"/>
      <c r="E12" s="23"/>
      <c r="F12" s="23"/>
      <c r="G12" s="23"/>
      <c r="I12" s="24"/>
      <c r="J12" s="24"/>
      <c r="K12" s="24"/>
    </row>
    <row r="13" spans="1:11" x14ac:dyDescent="0.3">
      <c r="A13" s="22">
        <f>SUMIF(Sheet1!$L$6:$L$13,10,Sheet1!$G$6:$G$13)</f>
        <v>90621</v>
      </c>
      <c r="B13" s="22"/>
      <c r="C13" s="22"/>
      <c r="E13" s="22">
        <f>AVERAGEIF(Sheet1!$L$6:$L$13,10,Sheet1!$G$6:$G$13)</f>
        <v>22655.25</v>
      </c>
      <c r="F13" s="22"/>
      <c r="G13" s="22"/>
      <c r="I13" s="25">
        <f>IFERROR(COUNTIF(Sheet1!$L$6:$L$13,10),"eRROR")</f>
        <v>4</v>
      </c>
      <c r="J13" s="25"/>
      <c r="K13" s="25"/>
    </row>
    <row r="14" spans="1:11" x14ac:dyDescent="0.3">
      <c r="A14" s="22"/>
      <c r="B14" s="22"/>
      <c r="C14" s="22"/>
      <c r="E14" s="22"/>
      <c r="F14" s="22"/>
      <c r="G14" s="22"/>
      <c r="I14" s="25"/>
      <c r="J14" s="25"/>
      <c r="K14" s="25"/>
    </row>
    <row r="15" spans="1:11" ht="6" customHeight="1" x14ac:dyDescent="0.3"/>
  </sheetData>
  <mergeCells count="13">
    <mergeCell ref="A1:I3"/>
    <mergeCell ref="A11:C12"/>
    <mergeCell ref="E11:G12"/>
    <mergeCell ref="I11:K12"/>
    <mergeCell ref="A13:C14"/>
    <mergeCell ref="E13:G14"/>
    <mergeCell ref="I13:K14"/>
    <mergeCell ref="I7:K8"/>
    <mergeCell ref="I5:K6"/>
    <mergeCell ref="E7:G8"/>
    <mergeCell ref="E5:G6"/>
    <mergeCell ref="A7:C8"/>
    <mergeCell ref="A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2024-11-03T12:08:16Z</dcterms:created>
  <dcterms:modified xsi:type="dcterms:W3CDTF">2024-11-03T19:26:53Z</dcterms:modified>
</cp:coreProperties>
</file>